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8515" windowHeight="12315" activeTab="1"/>
  </bookViews>
  <sheets>
    <sheet name="Chart1" sheetId="4" r:id="rId1"/>
    <sheet name="Sheet1" sheetId="1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Q11" i="1"/>
  <c r="Q9"/>
  <c r="Q8"/>
  <c r="Q7"/>
  <c r="I11"/>
  <c r="I9"/>
  <c r="I8"/>
  <c r="I7"/>
  <c r="Q10"/>
  <c r="I10"/>
  <c r="P13"/>
  <c r="O13"/>
  <c r="M13"/>
  <c r="H13"/>
  <c r="F12"/>
  <c r="F11"/>
  <c r="F10"/>
  <c r="F9"/>
  <c r="F8"/>
  <c r="F7"/>
  <c r="E13"/>
  <c r="D12"/>
  <c r="D11"/>
  <c r="D9"/>
  <c r="D8"/>
  <c r="D7"/>
  <c r="C9"/>
  <c r="D10" s="1"/>
  <c r="D13" l="1"/>
  <c r="I13" s="1"/>
  <c r="F13"/>
  <c r="G13" l="1"/>
  <c r="N12"/>
  <c r="L12"/>
  <c r="G12"/>
  <c r="N11"/>
  <c r="L11"/>
  <c r="G11"/>
  <c r="N10"/>
  <c r="L10"/>
  <c r="G10"/>
  <c r="N9"/>
  <c r="L9"/>
  <c r="N8"/>
  <c r="L8"/>
  <c r="N7"/>
  <c r="L7"/>
  <c r="G7"/>
  <c r="N6"/>
  <c r="L6"/>
  <c r="L13" s="1"/>
  <c r="Q13" l="1"/>
  <c r="S13"/>
  <c r="N13"/>
  <c r="G8"/>
  <c r="G9"/>
</calcChain>
</file>

<file path=xl/sharedStrings.xml><?xml version="1.0" encoding="utf-8"?>
<sst xmlns="http://schemas.openxmlformats.org/spreadsheetml/2006/main" count="28" uniqueCount="14">
  <si>
    <t>New irrigation pumping system solar irrigation trial</t>
  </si>
  <si>
    <t>pump  hrs</t>
  </si>
  <si>
    <t>Total</t>
  </si>
  <si>
    <t>pump kwh</t>
  </si>
  <si>
    <t>solar kwh</t>
  </si>
  <si>
    <t>ML pumped</t>
  </si>
  <si>
    <t>Water</t>
  </si>
  <si>
    <t>Mains kWh</t>
  </si>
  <si>
    <t>Old system mains kwh</t>
  </si>
  <si>
    <t>New system mains kwh</t>
  </si>
  <si>
    <t xml:space="preserve">Origional pumping system - estimates of performance based on audit information date  prio to replacement </t>
  </si>
  <si>
    <t>Main kWh</t>
  </si>
  <si>
    <t>Saving</t>
  </si>
  <si>
    <t>per ML</t>
  </si>
</sst>
</file>

<file path=xl/styles.xml><?xml version="1.0" encoding="utf-8"?>
<styleSheet xmlns="http://schemas.openxmlformats.org/spreadsheetml/2006/main">
  <numFmts count="2">
    <numFmt numFmtId="44" formatCode="_(&quot;$&quot;* #,##0.00_);_(&quot;$&quot;* \(#,##0.00\);_(&quot;$&quot;* &quot;-&quot;??_);_(@_)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7">
    <xf numFmtId="0" fontId="0" fillId="0" borderId="0" xfId="0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" fontId="0" fillId="0" borderId="2" xfId="1" applyNumberFormat="1" applyFon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2" borderId="5" xfId="0" applyFill="1" applyBorder="1"/>
    <xf numFmtId="0" fontId="0" fillId="2" borderId="3" xfId="0" applyFill="1" applyBorder="1"/>
    <xf numFmtId="0" fontId="0" fillId="3" borderId="5" xfId="0" applyFill="1" applyBorder="1"/>
    <xf numFmtId="0" fontId="0" fillId="3" borderId="3" xfId="0" applyFill="1" applyBorder="1"/>
    <xf numFmtId="0" fontId="0" fillId="2" borderId="0" xfId="0" applyFill="1" applyBorder="1"/>
    <xf numFmtId="0" fontId="0" fillId="2" borderId="6" xfId="0" applyFill="1" applyBorder="1"/>
    <xf numFmtId="14" fontId="0" fillId="0" borderId="7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/>
    <xf numFmtId="14" fontId="0" fillId="0" borderId="0" xfId="0" applyNumberFormat="1" applyBorder="1"/>
    <xf numFmtId="165" fontId="0" fillId="0" borderId="1" xfId="0" applyNumberFormat="1" applyBorder="1" applyAlignment="1">
      <alignment horizontal="center"/>
    </xf>
    <xf numFmtId="2" fontId="0" fillId="0" borderId="0" xfId="0" applyNumberFormat="1" applyBorder="1"/>
    <xf numFmtId="2" fontId="0" fillId="0" borderId="0" xfId="0" applyNumberFormat="1" applyBorder="1" applyAlignment="1">
      <alignment horizontal="center"/>
    </xf>
    <xf numFmtId="1" fontId="0" fillId="0" borderId="3" xfId="1" applyNumberFormat="1" applyFont="1" applyBorder="1" applyAlignment="1">
      <alignment horizontal="center"/>
    </xf>
    <xf numFmtId="2" fontId="0" fillId="0" borderId="9" xfId="1" applyNumberFormat="1" applyFon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14" fontId="0" fillId="0" borderId="0" xfId="0" applyNumberFormat="1" applyFill="1" applyBorder="1" applyAlignment="1">
      <alignment horizontal="center"/>
    </xf>
    <xf numFmtId="14" fontId="0" fillId="0" borderId="0" xfId="0" applyNumberFormat="1" applyFill="1" applyBorder="1"/>
    <xf numFmtId="0" fontId="0" fillId="4" borderId="1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1" fontId="0" fillId="0" borderId="0" xfId="1" applyNumberFormat="1" applyFont="1" applyBorder="1" applyAlignment="1">
      <alignment horizontal="center"/>
    </xf>
    <xf numFmtId="2" fontId="0" fillId="0" borderId="0" xfId="1" applyNumberFormat="1" applyFont="1" applyBorder="1" applyAlignment="1">
      <alignment horizontal="center"/>
    </xf>
    <xf numFmtId="14" fontId="0" fillId="5" borderId="1" xfId="0" applyNumberFormat="1" applyFill="1" applyBorder="1"/>
    <xf numFmtId="0" fontId="0" fillId="5" borderId="1" xfId="0" applyFill="1" applyBorder="1" applyAlignment="1">
      <alignment horizontal="center"/>
    </xf>
    <xf numFmtId="2" fontId="0" fillId="5" borderId="1" xfId="0" applyNumberFormat="1" applyFill="1" applyBorder="1" applyAlignment="1">
      <alignment horizontal="center"/>
    </xf>
    <xf numFmtId="1" fontId="0" fillId="5" borderId="1" xfId="0" applyNumberFormat="1" applyFill="1" applyBorder="1" applyAlignment="1">
      <alignment horizontal="center"/>
    </xf>
    <xf numFmtId="0" fontId="0" fillId="5" borderId="1" xfId="0" applyFill="1" applyBorder="1"/>
    <xf numFmtId="0" fontId="0" fillId="5" borderId="2" xfId="0" applyFill="1" applyBorder="1"/>
    <xf numFmtId="0" fontId="0" fillId="5" borderId="2" xfId="0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165" fontId="0" fillId="5" borderId="2" xfId="0" applyNumberForma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>
              <a:defRPr/>
            </a:pPr>
            <a:r>
              <a:rPr lang="en-AU"/>
              <a:t>Comparison</a:t>
            </a:r>
            <a:r>
              <a:rPr lang="en-AU" baseline="0"/>
              <a:t> of mains supply energy consumption</a:t>
            </a:r>
          </a:p>
          <a:p>
            <a:pPr>
              <a:defRPr/>
            </a:pPr>
            <a:r>
              <a:rPr lang="en-AU" baseline="0"/>
              <a:t>New solar /grid system  - Previous 45 kw grid system</a:t>
            </a:r>
            <a:endParaRPr lang="en-AU"/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Sheet1!$D$5</c:f>
              <c:strCache>
                <c:ptCount val="1"/>
                <c:pt idx="0">
                  <c:v>New system mains kwh</c:v>
                </c:pt>
              </c:strCache>
            </c:strRef>
          </c:tx>
          <c:cat>
            <c:numRef>
              <c:f>Sheet1!$B$6:$B$12</c:f>
              <c:numCache>
                <c:formatCode>dd-mm-yy</c:formatCode>
                <c:ptCount val="7"/>
                <c:pt idx="0">
                  <c:v>43125</c:v>
                </c:pt>
                <c:pt idx="1">
                  <c:v>43129</c:v>
                </c:pt>
                <c:pt idx="2">
                  <c:v>43132</c:v>
                </c:pt>
                <c:pt idx="3">
                  <c:v>43137</c:v>
                </c:pt>
                <c:pt idx="4">
                  <c:v>43146</c:v>
                </c:pt>
                <c:pt idx="5">
                  <c:v>43152</c:v>
                </c:pt>
                <c:pt idx="6">
                  <c:v>43159</c:v>
                </c:pt>
              </c:numCache>
            </c:numRef>
          </c:cat>
          <c:val>
            <c:numRef>
              <c:f>Sheet1!$D$6:$D$12</c:f>
              <c:numCache>
                <c:formatCode>General</c:formatCode>
                <c:ptCount val="7"/>
                <c:pt idx="0">
                  <c:v>0</c:v>
                </c:pt>
                <c:pt idx="1">
                  <c:v>428</c:v>
                </c:pt>
                <c:pt idx="2">
                  <c:v>459</c:v>
                </c:pt>
                <c:pt idx="3">
                  <c:v>323</c:v>
                </c:pt>
                <c:pt idx="4">
                  <c:v>145</c:v>
                </c:pt>
                <c:pt idx="5">
                  <c:v>307</c:v>
                </c:pt>
                <c:pt idx="6">
                  <c:v>0</c:v>
                </c:pt>
              </c:numCache>
            </c:numRef>
          </c:val>
        </c:ser>
        <c:ser>
          <c:idx val="1"/>
          <c:order val="1"/>
          <c:tx>
            <c:strRef>
              <c:f>Sheet1!$L$5</c:f>
              <c:strCache>
                <c:ptCount val="1"/>
                <c:pt idx="0">
                  <c:v>Old system mains kwh</c:v>
                </c:pt>
              </c:strCache>
            </c:strRef>
          </c:tx>
          <c:cat>
            <c:numRef>
              <c:f>Sheet1!$B$6:$B$12</c:f>
              <c:numCache>
                <c:formatCode>dd-mm-yy</c:formatCode>
                <c:ptCount val="7"/>
                <c:pt idx="0">
                  <c:v>43125</c:v>
                </c:pt>
                <c:pt idx="1">
                  <c:v>43129</c:v>
                </c:pt>
                <c:pt idx="2">
                  <c:v>43132</c:v>
                </c:pt>
                <c:pt idx="3">
                  <c:v>43137</c:v>
                </c:pt>
                <c:pt idx="4">
                  <c:v>43146</c:v>
                </c:pt>
                <c:pt idx="5">
                  <c:v>43152</c:v>
                </c:pt>
                <c:pt idx="6">
                  <c:v>43159</c:v>
                </c:pt>
              </c:numCache>
            </c:numRef>
          </c:cat>
          <c:val>
            <c:numRef>
              <c:f>Sheet1!$L$6:$L$12</c:f>
              <c:numCache>
                <c:formatCode>General</c:formatCode>
                <c:ptCount val="7"/>
                <c:pt idx="0">
                  <c:v>0</c:v>
                </c:pt>
                <c:pt idx="1">
                  <c:v>1560</c:v>
                </c:pt>
                <c:pt idx="2">
                  <c:v>1911</c:v>
                </c:pt>
                <c:pt idx="3">
                  <c:v>624</c:v>
                </c:pt>
                <c:pt idx="4">
                  <c:v>4524</c:v>
                </c:pt>
                <c:pt idx="5">
                  <c:v>1638</c:v>
                </c:pt>
                <c:pt idx="6">
                  <c:v>0</c:v>
                </c:pt>
              </c:numCache>
            </c:numRef>
          </c:val>
        </c:ser>
        <c:marker val="1"/>
        <c:axId val="83988480"/>
        <c:axId val="83990784"/>
      </c:lineChart>
      <c:dateAx>
        <c:axId val="839884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Date</a:t>
                </a:r>
              </a:p>
            </c:rich>
          </c:tx>
          <c:layout/>
        </c:title>
        <c:numFmt formatCode="dd-mm-yy" sourceLinked="1"/>
        <c:tickLblPos val="nextTo"/>
        <c:crossAx val="83990784"/>
        <c:crosses val="autoZero"/>
        <c:auto val="1"/>
        <c:lblOffset val="100"/>
      </c:dateAx>
      <c:valAx>
        <c:axId val="83990784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kWh</a:t>
                </a:r>
              </a:p>
            </c:rich>
          </c:tx>
          <c:layout/>
        </c:title>
        <c:numFmt formatCode="General" sourceLinked="1"/>
        <c:tickLblPos val="nextTo"/>
        <c:crossAx val="83988480"/>
        <c:crosses val="autoZero"/>
        <c:crossBetween val="between"/>
      </c:valAx>
    </c:plotArea>
    <c:legend>
      <c:legendPos val="r"/>
      <c:layout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9180" cy="62865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3:V57"/>
  <sheetViews>
    <sheetView tabSelected="1" workbookViewId="0">
      <selection activeCell="L28" sqref="L28"/>
    </sheetView>
  </sheetViews>
  <sheetFormatPr defaultRowHeight="15"/>
  <cols>
    <col min="2" max="3" width="12.42578125" customWidth="1"/>
    <col min="4" max="4" width="21.140625" customWidth="1"/>
    <col min="5" max="5" width="14" customWidth="1"/>
    <col min="6" max="6" width="14.42578125" customWidth="1"/>
    <col min="7" max="7" width="12.140625" customWidth="1"/>
    <col min="8" max="8" width="11.140625" customWidth="1"/>
    <col min="9" max="9" width="10" customWidth="1"/>
    <col min="12" max="12" width="20.140625" customWidth="1"/>
    <col min="13" max="13" width="13.5703125" customWidth="1"/>
    <col min="14" max="15" width="12.42578125" customWidth="1"/>
    <col min="16" max="16" width="13.5703125" customWidth="1"/>
    <col min="17" max="17" width="10.85546875" customWidth="1"/>
    <col min="19" max="19" width="12.85546875" customWidth="1"/>
    <col min="22" max="22" width="12.42578125" customWidth="1"/>
  </cols>
  <sheetData>
    <row r="3" spans="2:22">
      <c r="B3" s="50" t="s">
        <v>0</v>
      </c>
      <c r="C3" s="51"/>
      <c r="D3" s="51"/>
      <c r="E3" s="51"/>
      <c r="F3" s="51"/>
      <c r="G3" s="51"/>
      <c r="H3" s="51"/>
      <c r="I3" s="52"/>
      <c r="J3" s="7"/>
      <c r="K3" s="47" t="s">
        <v>10</v>
      </c>
      <c r="L3" s="48"/>
      <c r="M3" s="48"/>
      <c r="N3" s="48"/>
      <c r="O3" s="48"/>
      <c r="P3" s="48"/>
      <c r="Q3" s="48"/>
      <c r="R3" s="49"/>
      <c r="S3" s="35"/>
      <c r="T3" s="7"/>
      <c r="U3" s="7"/>
      <c r="V3" s="7"/>
    </row>
    <row r="4" spans="2:22">
      <c r="B4" s="11"/>
      <c r="C4" s="15"/>
      <c r="D4" s="53" t="s">
        <v>2</v>
      </c>
      <c r="E4" s="53" t="s">
        <v>2</v>
      </c>
      <c r="F4" s="53" t="s">
        <v>2</v>
      </c>
      <c r="G4" s="53" t="s">
        <v>2</v>
      </c>
      <c r="H4" s="53" t="s">
        <v>6</v>
      </c>
      <c r="I4" s="53" t="s">
        <v>7</v>
      </c>
      <c r="J4" s="8"/>
      <c r="K4" s="13"/>
      <c r="L4" s="54" t="s">
        <v>2</v>
      </c>
      <c r="M4" s="54" t="s">
        <v>2</v>
      </c>
      <c r="N4" s="54" t="s">
        <v>2</v>
      </c>
      <c r="O4" s="54" t="s">
        <v>2</v>
      </c>
      <c r="P4" s="54" t="s">
        <v>6</v>
      </c>
      <c r="Q4" s="54" t="s">
        <v>7</v>
      </c>
      <c r="R4" s="55"/>
      <c r="S4" s="36" t="s">
        <v>11</v>
      </c>
      <c r="T4" s="7"/>
      <c r="U4" s="7"/>
      <c r="V4" s="8"/>
    </row>
    <row r="5" spans="2:22">
      <c r="B5" s="12"/>
      <c r="C5" s="16"/>
      <c r="D5" s="53" t="s">
        <v>9</v>
      </c>
      <c r="E5" s="53" t="s">
        <v>1</v>
      </c>
      <c r="F5" s="53" t="s">
        <v>3</v>
      </c>
      <c r="G5" s="53" t="s">
        <v>4</v>
      </c>
      <c r="H5" s="53" t="s">
        <v>5</v>
      </c>
      <c r="I5" s="53" t="s">
        <v>13</v>
      </c>
      <c r="J5" s="8"/>
      <c r="K5" s="14"/>
      <c r="L5" s="54" t="s">
        <v>8</v>
      </c>
      <c r="M5" s="54" t="s">
        <v>1</v>
      </c>
      <c r="N5" s="54" t="s">
        <v>3</v>
      </c>
      <c r="O5" s="54" t="s">
        <v>4</v>
      </c>
      <c r="P5" s="54" t="s">
        <v>5</v>
      </c>
      <c r="Q5" s="54" t="s">
        <v>13</v>
      </c>
      <c r="R5" s="55"/>
      <c r="S5" s="37" t="s">
        <v>12</v>
      </c>
      <c r="T5" s="7"/>
      <c r="U5" s="7"/>
      <c r="V5" s="7"/>
    </row>
    <row r="6" spans="2:22">
      <c r="B6" s="4">
        <v>43125</v>
      </c>
      <c r="C6" s="5">
        <v>43908</v>
      </c>
      <c r="D6" s="5">
        <v>0</v>
      </c>
      <c r="E6" s="5">
        <v>0</v>
      </c>
      <c r="F6" s="5">
        <v>0</v>
      </c>
      <c r="G6" s="5">
        <v>0</v>
      </c>
      <c r="H6" s="24">
        <v>0</v>
      </c>
      <c r="I6" s="18"/>
      <c r="J6" s="9"/>
      <c r="K6" s="4">
        <v>43125</v>
      </c>
      <c r="L6" s="5">
        <f>M6*39</f>
        <v>0</v>
      </c>
      <c r="M6" s="5">
        <v>0</v>
      </c>
      <c r="N6" s="5">
        <f>M6*39</f>
        <v>0</v>
      </c>
      <c r="O6" s="5">
        <v>0</v>
      </c>
      <c r="P6" s="6">
        <v>0</v>
      </c>
      <c r="R6" s="31"/>
      <c r="S6" s="31"/>
      <c r="T6" s="7"/>
      <c r="U6" s="33"/>
      <c r="V6" s="8"/>
    </row>
    <row r="7" spans="2:22">
      <c r="B7" s="1">
        <v>43129</v>
      </c>
      <c r="C7" s="2">
        <v>44336</v>
      </c>
      <c r="D7" s="2">
        <f>C7-C6</f>
        <v>428</v>
      </c>
      <c r="E7" s="2">
        <v>40</v>
      </c>
      <c r="F7" s="21">
        <f>E7*25.8555</f>
        <v>1034.22</v>
      </c>
      <c r="G7" s="3">
        <f>F7-D7</f>
        <v>606.22</v>
      </c>
      <c r="H7" s="25">
        <v>3.47</v>
      </c>
      <c r="I7" s="56">
        <f t="shared" ref="I7:I10" si="0">D7/H7</f>
        <v>123.342939481268</v>
      </c>
      <c r="J7" s="10"/>
      <c r="K7" s="1">
        <v>43129</v>
      </c>
      <c r="L7" s="2">
        <f t="shared" ref="L7:L11" si="1">M7*39</f>
        <v>1560</v>
      </c>
      <c r="M7" s="2">
        <v>40</v>
      </c>
      <c r="N7" s="2">
        <f t="shared" ref="N7:N11" si="2">M7*39</f>
        <v>1560</v>
      </c>
      <c r="O7" s="2">
        <v>0</v>
      </c>
      <c r="P7" s="25">
        <v>3.47</v>
      </c>
      <c r="Q7" s="56">
        <f t="shared" ref="Q7:Q10" si="3">L7/P7</f>
        <v>449.56772334293947</v>
      </c>
      <c r="R7" s="28"/>
      <c r="S7" s="31"/>
      <c r="T7" s="7"/>
      <c r="U7" s="33"/>
      <c r="V7" s="32"/>
    </row>
    <row r="8" spans="2:22">
      <c r="B8" s="1">
        <v>43132</v>
      </c>
      <c r="C8" s="2">
        <v>44795</v>
      </c>
      <c r="D8" s="2">
        <f t="shared" ref="D8:D12" si="4">C8-C7</f>
        <v>459</v>
      </c>
      <c r="E8" s="2">
        <v>49</v>
      </c>
      <c r="F8" s="21">
        <f t="shared" ref="F8:F12" si="5">E8*25.8555</f>
        <v>1266.9195</v>
      </c>
      <c r="G8" s="3">
        <f t="shared" ref="G8:G13" si="6">F8-D8</f>
        <v>807.91949999999997</v>
      </c>
      <c r="H8" s="25">
        <v>4.26</v>
      </c>
      <c r="I8" s="56">
        <f t="shared" si="0"/>
        <v>107.74647887323944</v>
      </c>
      <c r="J8" s="10"/>
      <c r="K8" s="1">
        <v>43132</v>
      </c>
      <c r="L8" s="2">
        <f t="shared" si="1"/>
        <v>1911</v>
      </c>
      <c r="M8" s="2">
        <v>49</v>
      </c>
      <c r="N8" s="2">
        <f t="shared" si="2"/>
        <v>1911</v>
      </c>
      <c r="O8" s="2">
        <v>0</v>
      </c>
      <c r="P8" s="25">
        <v>4.26</v>
      </c>
      <c r="Q8" s="56">
        <f t="shared" si="3"/>
        <v>448.59154929577466</v>
      </c>
      <c r="R8" s="28"/>
      <c r="S8" s="31"/>
      <c r="T8" s="7"/>
      <c r="U8" s="33"/>
      <c r="V8" s="32"/>
    </row>
    <row r="9" spans="2:22">
      <c r="B9" s="1">
        <v>43137</v>
      </c>
      <c r="C9" s="2">
        <f>C8+323</f>
        <v>45118</v>
      </c>
      <c r="D9" s="2">
        <f t="shared" si="4"/>
        <v>323</v>
      </c>
      <c r="E9" s="2">
        <v>16</v>
      </c>
      <c r="F9" s="21">
        <f t="shared" si="5"/>
        <v>413.68799999999999</v>
      </c>
      <c r="G9" s="3">
        <f t="shared" si="6"/>
        <v>90.687999999999988</v>
      </c>
      <c r="H9" s="25">
        <v>1.39</v>
      </c>
      <c r="I9" s="56">
        <f t="shared" si="0"/>
        <v>232.37410071942449</v>
      </c>
      <c r="J9" s="10"/>
      <c r="K9" s="1">
        <v>43137</v>
      </c>
      <c r="L9" s="2">
        <f t="shared" si="1"/>
        <v>624</v>
      </c>
      <c r="M9" s="2">
        <v>16</v>
      </c>
      <c r="N9" s="2">
        <f t="shared" si="2"/>
        <v>624</v>
      </c>
      <c r="O9" s="2">
        <v>0</v>
      </c>
      <c r="P9" s="25">
        <v>1.39</v>
      </c>
      <c r="Q9" s="56">
        <f t="shared" si="3"/>
        <v>448.92086330935257</v>
      </c>
      <c r="R9" s="28"/>
      <c r="S9" s="31"/>
      <c r="T9" s="7"/>
      <c r="U9" s="33"/>
      <c r="V9" s="32"/>
    </row>
    <row r="10" spans="2:22">
      <c r="B10" s="1">
        <v>43146</v>
      </c>
      <c r="C10" s="2">
        <v>45263</v>
      </c>
      <c r="D10" s="2">
        <f t="shared" si="4"/>
        <v>145</v>
      </c>
      <c r="E10" s="2">
        <v>116</v>
      </c>
      <c r="F10" s="21">
        <f t="shared" si="5"/>
        <v>2999.2379999999998</v>
      </c>
      <c r="G10" s="3">
        <f t="shared" si="6"/>
        <v>2854.2379999999998</v>
      </c>
      <c r="H10" s="25">
        <v>10.08</v>
      </c>
      <c r="I10" s="56">
        <f t="shared" ref="I10:I11" si="7">D10/H10</f>
        <v>14.384920634920634</v>
      </c>
      <c r="J10" s="10"/>
      <c r="K10" s="1">
        <v>43146</v>
      </c>
      <c r="L10" s="2">
        <f t="shared" si="1"/>
        <v>4524</v>
      </c>
      <c r="M10" s="2">
        <v>116</v>
      </c>
      <c r="N10" s="2">
        <f t="shared" si="2"/>
        <v>4524</v>
      </c>
      <c r="O10" s="2">
        <v>0</v>
      </c>
      <c r="P10" s="25">
        <v>10.08</v>
      </c>
      <c r="Q10" s="56">
        <f t="shared" ref="Q10:Q11" si="8">L10/P10</f>
        <v>448.8095238095238</v>
      </c>
      <c r="R10" s="28"/>
      <c r="S10" s="31"/>
      <c r="T10" s="7"/>
      <c r="U10" s="33"/>
      <c r="V10" s="32"/>
    </row>
    <row r="11" spans="2:22">
      <c r="B11" s="1">
        <v>43152</v>
      </c>
      <c r="C11" s="2">
        <v>45570</v>
      </c>
      <c r="D11" s="2">
        <f t="shared" si="4"/>
        <v>307</v>
      </c>
      <c r="E11" s="2">
        <v>42</v>
      </c>
      <c r="F11" s="21">
        <f t="shared" si="5"/>
        <v>1085.931</v>
      </c>
      <c r="G11" s="3">
        <f t="shared" si="6"/>
        <v>778.93100000000004</v>
      </c>
      <c r="H11" s="25">
        <v>3.65</v>
      </c>
      <c r="I11" s="56">
        <f t="shared" si="7"/>
        <v>84.109589041095887</v>
      </c>
      <c r="J11" s="10"/>
      <c r="K11" s="1">
        <v>43152</v>
      </c>
      <c r="L11" s="2">
        <f t="shared" si="1"/>
        <v>1638</v>
      </c>
      <c r="M11" s="2">
        <v>42</v>
      </c>
      <c r="N11" s="2">
        <f t="shared" si="2"/>
        <v>1638</v>
      </c>
      <c r="O11" s="2">
        <v>0</v>
      </c>
      <c r="P11" s="25">
        <v>3.65</v>
      </c>
      <c r="Q11" s="56">
        <f t="shared" si="8"/>
        <v>448.76712328767127</v>
      </c>
      <c r="R11" s="28"/>
      <c r="S11" s="31"/>
      <c r="T11" s="7"/>
      <c r="U11" s="33"/>
      <c r="V11" s="32"/>
    </row>
    <row r="12" spans="2:22">
      <c r="B12" s="1">
        <v>43159</v>
      </c>
      <c r="C12" s="2">
        <v>45570</v>
      </c>
      <c r="D12" s="2">
        <f t="shared" si="4"/>
        <v>0</v>
      </c>
      <c r="E12" s="2">
        <v>0</v>
      </c>
      <c r="F12" s="2">
        <f t="shared" si="5"/>
        <v>0</v>
      </c>
      <c r="G12" s="3">
        <f t="shared" si="6"/>
        <v>0</v>
      </c>
      <c r="H12" s="26">
        <v>0</v>
      </c>
      <c r="I12" s="27"/>
      <c r="J12" s="10"/>
      <c r="K12" s="17">
        <v>43159</v>
      </c>
      <c r="L12" s="18">
        <f t="shared" ref="L12" si="9">M12*39</f>
        <v>0</v>
      </c>
      <c r="M12" s="18">
        <v>0</v>
      </c>
      <c r="N12" s="18">
        <f t="shared" ref="N12" si="10">M12*39</f>
        <v>0</v>
      </c>
      <c r="O12" s="18">
        <v>0</v>
      </c>
      <c r="P12" s="29">
        <v>0</v>
      </c>
      <c r="Q12" s="30"/>
      <c r="R12" s="27"/>
      <c r="S12" s="5"/>
      <c r="T12" s="7"/>
      <c r="U12" s="33"/>
      <c r="V12" s="32"/>
    </row>
    <row r="13" spans="2:22" s="19" customFormat="1">
      <c r="B13" s="40"/>
      <c r="C13" s="40"/>
      <c r="D13" s="41">
        <f>SUM(D6:D12)</f>
        <v>1662</v>
      </c>
      <c r="E13" s="41">
        <f>SUM(E6:E12)</f>
        <v>263</v>
      </c>
      <c r="F13" s="42">
        <f>SUM(F6:F12)</f>
        <v>6799.9965000000011</v>
      </c>
      <c r="G13" s="43">
        <f t="shared" si="6"/>
        <v>5137.9965000000011</v>
      </c>
      <c r="H13" s="42">
        <f>SUM(H6:H12)</f>
        <v>22.85</v>
      </c>
      <c r="I13" s="56">
        <f t="shared" ref="I13" si="11">D13/H13</f>
        <v>72.73522975929977</v>
      </c>
      <c r="K13" s="40"/>
      <c r="L13" s="41">
        <f>SUM(L6:L12)</f>
        <v>10257</v>
      </c>
      <c r="M13" s="44">
        <f>SUM(M6:M12)</f>
        <v>263</v>
      </c>
      <c r="N13" s="41">
        <f>SUM(N6:N12)</f>
        <v>10257</v>
      </c>
      <c r="O13" s="44">
        <f>SUM(O6:O12)</f>
        <v>0</v>
      </c>
      <c r="P13" s="42">
        <f>SUM(P6:P12)</f>
        <v>22.85</v>
      </c>
      <c r="Q13" s="56">
        <f>L13/P13</f>
        <v>448.88402625820567</v>
      </c>
      <c r="R13" s="45"/>
      <c r="S13" s="46">
        <f>L13-D13</f>
        <v>8595</v>
      </c>
      <c r="U13" s="34"/>
      <c r="V13" s="32"/>
    </row>
    <row r="14" spans="2:22" s="19" customFormat="1">
      <c r="B14" s="20"/>
      <c r="C14" s="20"/>
      <c r="K14" s="20"/>
      <c r="U14" s="20"/>
    </row>
    <row r="15" spans="2:22" s="19" customFormat="1">
      <c r="B15" s="20"/>
      <c r="C15" s="20"/>
      <c r="K15" s="20"/>
      <c r="U15" s="20"/>
    </row>
    <row r="16" spans="2:22" s="19" customFormat="1">
      <c r="B16" s="20"/>
      <c r="C16" s="20"/>
      <c r="K16" s="20"/>
      <c r="U16" s="20"/>
    </row>
    <row r="17" spans="2:21" s="19" customFormat="1">
      <c r="B17" s="20"/>
      <c r="C17" s="20"/>
      <c r="H17" s="38"/>
      <c r="K17" s="20"/>
      <c r="U17" s="20"/>
    </row>
    <row r="18" spans="2:21" s="19" customFormat="1">
      <c r="B18" s="20"/>
      <c r="C18" s="20"/>
      <c r="H18" s="39"/>
      <c r="K18" s="20"/>
      <c r="U18" s="20"/>
    </row>
    <row r="19" spans="2:21" s="19" customFormat="1">
      <c r="B19" s="20"/>
      <c r="C19" s="20"/>
      <c r="H19" s="39"/>
      <c r="I19" s="22"/>
      <c r="K19" s="20"/>
      <c r="U19" s="20"/>
    </row>
    <row r="20" spans="2:21" s="19" customFormat="1">
      <c r="B20" s="20"/>
      <c r="C20" s="20"/>
      <c r="H20" s="39"/>
      <c r="I20" s="22"/>
      <c r="K20" s="20"/>
      <c r="U20" s="20"/>
    </row>
    <row r="21" spans="2:21" s="19" customFormat="1">
      <c r="B21" s="20"/>
      <c r="C21" s="20"/>
      <c r="H21" s="39"/>
      <c r="I21" s="22"/>
      <c r="K21" s="20"/>
      <c r="U21" s="20"/>
    </row>
    <row r="22" spans="2:21" s="19" customFormat="1">
      <c r="B22" s="20"/>
      <c r="C22" s="20"/>
      <c r="H22" s="39"/>
      <c r="I22" s="22"/>
      <c r="K22" s="20"/>
      <c r="U22" s="20"/>
    </row>
    <row r="23" spans="2:21" s="19" customFormat="1">
      <c r="B23" s="20"/>
      <c r="C23" s="20"/>
      <c r="H23" s="23"/>
      <c r="I23" s="22"/>
      <c r="K23" s="20"/>
      <c r="U23" s="20"/>
    </row>
    <row r="24" spans="2:21" s="19" customFormat="1">
      <c r="B24" s="20"/>
      <c r="C24" s="20"/>
      <c r="I24" s="22"/>
      <c r="K24" s="20"/>
      <c r="U24" s="20"/>
    </row>
    <row r="25" spans="2:21" s="19" customFormat="1">
      <c r="B25" s="20"/>
      <c r="C25" s="20"/>
      <c r="K25" s="20"/>
      <c r="U25" s="20"/>
    </row>
    <row r="26" spans="2:21" s="19" customFormat="1">
      <c r="B26" s="20"/>
      <c r="C26" s="20"/>
      <c r="K26" s="20"/>
      <c r="U26" s="20"/>
    </row>
    <row r="27" spans="2:21" s="19" customFormat="1">
      <c r="B27" s="20"/>
      <c r="C27" s="20"/>
      <c r="K27" s="20"/>
      <c r="U27" s="20"/>
    </row>
    <row r="28" spans="2:21" s="19" customFormat="1">
      <c r="B28" s="20"/>
      <c r="C28" s="20"/>
      <c r="K28" s="20"/>
      <c r="U28" s="20"/>
    </row>
    <row r="29" spans="2:21" s="19" customFormat="1">
      <c r="B29" s="20"/>
      <c r="C29" s="20"/>
      <c r="K29" s="20"/>
      <c r="U29" s="20"/>
    </row>
    <row r="30" spans="2:21" s="19" customFormat="1">
      <c r="B30" s="20"/>
      <c r="C30" s="20"/>
      <c r="K30" s="20"/>
      <c r="U30" s="20"/>
    </row>
    <row r="31" spans="2:21" s="19" customFormat="1">
      <c r="B31" s="20"/>
      <c r="C31" s="20"/>
      <c r="K31" s="20"/>
      <c r="U31" s="20"/>
    </row>
    <row r="32" spans="2:21" s="19" customFormat="1">
      <c r="B32" s="20"/>
      <c r="C32" s="20"/>
      <c r="K32" s="20"/>
      <c r="U32" s="20"/>
    </row>
    <row r="33" spans="2:21" s="19" customFormat="1">
      <c r="B33" s="20"/>
      <c r="C33" s="20"/>
      <c r="K33" s="20"/>
      <c r="U33" s="20"/>
    </row>
    <row r="34" spans="2:21" s="19" customFormat="1">
      <c r="B34" s="20"/>
      <c r="C34" s="20"/>
      <c r="K34" s="20"/>
      <c r="U34" s="20"/>
    </row>
    <row r="35" spans="2:21" s="19" customFormat="1">
      <c r="B35" s="20"/>
      <c r="C35" s="20"/>
      <c r="K35" s="20"/>
      <c r="U35" s="20"/>
    </row>
    <row r="36" spans="2:21" s="19" customFormat="1">
      <c r="B36" s="20"/>
      <c r="C36" s="20"/>
      <c r="K36" s="20"/>
      <c r="U36" s="20"/>
    </row>
    <row r="37" spans="2:21" s="19" customFormat="1">
      <c r="B37" s="20"/>
      <c r="C37" s="20"/>
      <c r="K37" s="20"/>
      <c r="U37" s="20"/>
    </row>
    <row r="38" spans="2:21" s="19" customFormat="1">
      <c r="B38" s="20"/>
      <c r="C38" s="20"/>
      <c r="K38" s="20"/>
      <c r="U38" s="20"/>
    </row>
    <row r="39" spans="2:21" s="19" customFormat="1">
      <c r="B39" s="20"/>
      <c r="C39" s="20"/>
      <c r="K39" s="20"/>
      <c r="U39" s="20"/>
    </row>
    <row r="40" spans="2:21" s="19" customFormat="1">
      <c r="B40" s="20"/>
      <c r="C40" s="20"/>
      <c r="K40" s="20"/>
      <c r="U40" s="20"/>
    </row>
    <row r="41" spans="2:21" s="19" customFormat="1">
      <c r="B41" s="20"/>
      <c r="C41" s="20"/>
      <c r="K41" s="20"/>
      <c r="U41" s="20"/>
    </row>
    <row r="42" spans="2:21" s="19" customFormat="1">
      <c r="B42" s="20"/>
      <c r="C42" s="20"/>
      <c r="K42" s="20"/>
      <c r="U42" s="20"/>
    </row>
    <row r="43" spans="2:21" s="19" customFormat="1">
      <c r="B43" s="20"/>
      <c r="C43" s="20"/>
      <c r="K43" s="20"/>
      <c r="U43" s="20"/>
    </row>
    <row r="44" spans="2:21" s="19" customFormat="1">
      <c r="B44" s="20"/>
      <c r="C44" s="20"/>
      <c r="K44" s="20"/>
      <c r="U44" s="20"/>
    </row>
    <row r="45" spans="2:21" s="19" customFormat="1">
      <c r="B45" s="20"/>
      <c r="C45" s="20"/>
      <c r="K45" s="20"/>
      <c r="U45" s="20"/>
    </row>
    <row r="46" spans="2:21" s="19" customFormat="1">
      <c r="B46" s="20"/>
      <c r="C46" s="20"/>
      <c r="K46" s="20"/>
      <c r="U46" s="20"/>
    </row>
    <row r="47" spans="2:21" s="19" customFormat="1">
      <c r="B47" s="20"/>
      <c r="C47" s="20"/>
      <c r="K47" s="20"/>
      <c r="U47" s="20"/>
    </row>
    <row r="48" spans="2:21" s="19" customFormat="1">
      <c r="B48" s="20"/>
      <c r="C48" s="20"/>
      <c r="K48" s="20"/>
      <c r="U48" s="20"/>
    </row>
    <row r="49" spans="2:21" s="19" customFormat="1">
      <c r="B49" s="20"/>
      <c r="C49" s="20"/>
      <c r="K49" s="20"/>
      <c r="U49" s="20"/>
    </row>
    <row r="50" spans="2:21" s="19" customFormat="1">
      <c r="B50" s="20"/>
      <c r="C50" s="20"/>
      <c r="K50" s="20"/>
      <c r="U50" s="20"/>
    </row>
    <row r="51" spans="2:21" s="19" customFormat="1">
      <c r="B51" s="20"/>
      <c r="C51" s="20"/>
      <c r="K51" s="20"/>
      <c r="U51" s="20"/>
    </row>
    <row r="52" spans="2:21" s="19" customFormat="1">
      <c r="B52" s="20"/>
      <c r="C52" s="20"/>
      <c r="K52" s="20"/>
      <c r="U52" s="20"/>
    </row>
    <row r="53" spans="2:21" s="19" customFormat="1">
      <c r="B53" s="20"/>
      <c r="C53" s="20"/>
      <c r="K53" s="20"/>
      <c r="U53" s="20"/>
    </row>
    <row r="54" spans="2:21" s="19" customFormat="1">
      <c r="B54" s="20"/>
      <c r="C54" s="20"/>
      <c r="K54" s="20"/>
      <c r="U54" s="20"/>
    </row>
    <row r="55" spans="2:21" s="19" customFormat="1">
      <c r="B55" s="20"/>
      <c r="C55" s="20"/>
      <c r="K55" s="20"/>
      <c r="U55" s="20"/>
    </row>
    <row r="56" spans="2:21" s="19" customFormat="1">
      <c r="B56" s="20"/>
      <c r="C56" s="20"/>
    </row>
    <row r="57" spans="2:21" s="19" customFormat="1">
      <c r="B57" s="20"/>
      <c r="C57" s="20"/>
    </row>
  </sheetData>
  <mergeCells count="2">
    <mergeCell ref="B3:I3"/>
    <mergeCell ref="K3:R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BCG1</dc:creator>
  <cp:lastModifiedBy>BCG1</cp:lastModifiedBy>
  <dcterms:created xsi:type="dcterms:W3CDTF">2018-03-05T01:50:28Z</dcterms:created>
  <dcterms:modified xsi:type="dcterms:W3CDTF">2018-03-07T03:32:08Z</dcterms:modified>
</cp:coreProperties>
</file>